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tgutolyprdpro2\userprofiles$\JenBar.100\Desktop\"/>
    </mc:Choice>
  </mc:AlternateContent>
  <xr:revisionPtr revIDLastSave="0" documentId="8_{873BF7BD-093C-4D00-9C6D-E048E5CB9B04}" xr6:coauthVersionLast="47" xr6:coauthVersionMax="47" xr10:uidLastSave="{00000000-0000-0000-0000-000000000000}"/>
  <bookViews>
    <workbookView xWindow="4140" yWindow="4140" windowWidth="15400" windowHeight="6520" tabRatio="863" xr2:uid="{00000000-000D-0000-FFFF-FFFF00000000}"/>
  </bookViews>
  <sheets>
    <sheet name="Score Summary" sheetId="3" r:id="rId1"/>
    <sheet name="Responsiveness" sheetId="9" r:id="rId2"/>
    <sheet name="Cost Factors" sheetId="8" r:id="rId3"/>
    <sheet name="Non-Cost Factors" sheetId="13" r:id="rId4"/>
    <sheet name="Demos" sheetId="15" r:id="rId5"/>
    <sheet name="Responsibility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3" i="3"/>
  <c r="H2" i="3"/>
  <c r="P13" i="13"/>
  <c r="Q13" i="13" s="1"/>
  <c r="P14" i="13"/>
  <c r="Q14" i="13" s="1"/>
  <c r="P12" i="13"/>
  <c r="Q12" i="13" s="1"/>
  <c r="P11" i="13"/>
  <c r="Q11" i="13" s="1"/>
  <c r="L12" i="13"/>
  <c r="K13" i="13"/>
  <c r="L13" i="13" s="1"/>
  <c r="K14" i="13"/>
  <c r="L14" i="13" s="1"/>
  <c r="K12" i="13"/>
  <c r="K11" i="13"/>
  <c r="L11" i="13" s="1"/>
  <c r="F13" i="13"/>
  <c r="G13" i="13" s="1"/>
  <c r="F14" i="13"/>
  <c r="G14" i="13" s="1"/>
  <c r="F12" i="13"/>
  <c r="G12" i="13" s="1"/>
  <c r="F11" i="13"/>
  <c r="G11" i="13" s="1"/>
  <c r="U6" i="13"/>
  <c r="V6" i="13" s="1"/>
  <c r="U5" i="13"/>
  <c r="V5" i="13" s="1"/>
  <c r="U4" i="13"/>
  <c r="V4" i="13" s="1"/>
  <c r="U3" i="13"/>
  <c r="V3" i="13" s="1"/>
  <c r="Q5" i="13"/>
  <c r="P5" i="13"/>
  <c r="P6" i="13"/>
  <c r="Q6" i="13" s="1"/>
  <c r="P4" i="13"/>
  <c r="Q4" i="13" s="1"/>
  <c r="P3" i="13"/>
  <c r="Q3" i="13" s="1"/>
  <c r="K5" i="13"/>
  <c r="L5" i="13" s="1"/>
  <c r="K6" i="13"/>
  <c r="L6" i="13" s="1"/>
  <c r="K4" i="13"/>
  <c r="L4" i="13" s="1"/>
  <c r="K3" i="13"/>
  <c r="L3" i="13" s="1"/>
  <c r="L7" i="13" s="1"/>
  <c r="F6" i="13"/>
  <c r="G6" i="13" s="1"/>
  <c r="F5" i="13"/>
  <c r="G5" i="13" s="1"/>
  <c r="F4" i="13"/>
  <c r="G4" i="13" s="1"/>
  <c r="F3" i="13"/>
  <c r="G3" i="13" s="1"/>
  <c r="G7" i="13" s="1"/>
  <c r="F9" i="8"/>
  <c r="F10" i="8" s="1"/>
  <c r="H9" i="8"/>
  <c r="G9" i="8"/>
  <c r="D9" i="8"/>
  <c r="D10" i="8" s="1"/>
  <c r="L15" i="13" l="1"/>
  <c r="V7" i="13"/>
  <c r="Q7" i="13"/>
  <c r="G15" i="13"/>
  <c r="Q15" i="13"/>
  <c r="H10" i="8"/>
  <c r="G10" i="8"/>
  <c r="C9" i="8"/>
  <c r="C10" i="8" s="1"/>
  <c r="E9" i="8"/>
  <c r="E10" i="8" s="1"/>
  <c r="B9" i="8"/>
  <c r="B10" i="8" s="1"/>
</calcChain>
</file>

<file path=xl/sharedStrings.xml><?xml version="1.0" encoding="utf-8"?>
<sst xmlns="http://schemas.openxmlformats.org/spreadsheetml/2006/main" count="199" uniqueCount="71">
  <si>
    <t>Bidder Name</t>
  </si>
  <si>
    <t>Cost Factors Score 
___ Points</t>
  </si>
  <si>
    <t>Non-Cost Factors Score
____Points</t>
  </si>
  <si>
    <t xml:space="preserve">EO 18-03
___Points
</t>
  </si>
  <si>
    <t>Total
Score</t>
  </si>
  <si>
    <t>Date Submitted</t>
  </si>
  <si>
    <t>Exhibit A
Bidder’s Certification</t>
  </si>
  <si>
    <t>Exhibit B
Scored Non Cost Factors</t>
  </si>
  <si>
    <t>Exhibit C
Bid Price</t>
  </si>
  <si>
    <r>
      <t xml:space="preserve">Minimum Perf Reqts Met?
</t>
    </r>
    <r>
      <rPr>
        <i/>
        <sz val="11"/>
        <color theme="0"/>
        <rFont val="Calibri"/>
        <family val="2"/>
        <scheme val="minor"/>
      </rPr>
      <t>[if applicable]</t>
    </r>
  </si>
  <si>
    <t>Clarifications Needed?</t>
  </si>
  <si>
    <r>
      <t xml:space="preserve">Clarification Notes 
</t>
    </r>
    <r>
      <rPr>
        <i/>
        <sz val="10"/>
        <color theme="1"/>
        <rFont val="Calibri"/>
        <family val="2"/>
        <scheme val="minor"/>
      </rPr>
      <t>(summary of what, date sent, resolution, etc.)</t>
    </r>
  </si>
  <si>
    <t>Responsiveness Determination</t>
  </si>
  <si>
    <t>PASS</t>
  </si>
  <si>
    <t>FAIL</t>
  </si>
  <si>
    <t>PENDING</t>
  </si>
  <si>
    <t>YES</t>
  </si>
  <si>
    <t>NO</t>
  </si>
  <si>
    <t>N/A</t>
  </si>
  <si>
    <t>TOTAL</t>
  </si>
  <si>
    <t>Non-Cost Factors</t>
  </si>
  <si>
    <t>PTS Possible</t>
  </si>
  <si>
    <r>
      <rPr>
        <sz val="11"/>
        <color rgb="FF000000"/>
        <rFont val="Calibri"/>
        <family val="2"/>
        <scheme val="minor"/>
      </rPr>
      <t>Eval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1 </t>
    </r>
  </si>
  <si>
    <t>Eval 2</t>
  </si>
  <si>
    <t>Eval 3</t>
  </si>
  <si>
    <t>Avg %</t>
  </si>
  <si>
    <t xml:space="preserve"> Avg Points </t>
  </si>
  <si>
    <t>Eval 1</t>
  </si>
  <si>
    <t xml:space="preserve">Avg Points </t>
  </si>
  <si>
    <t>Avg Points</t>
  </si>
  <si>
    <t>Avg%</t>
  </si>
  <si>
    <t xml:space="preserve">Total 
Non Cost Factors Score (Points)  </t>
  </si>
  <si>
    <t xml:space="preserve">Total 
Non Cost Factors Score (Points)   </t>
  </si>
  <si>
    <t>Criteria</t>
  </si>
  <si>
    <t>PENDING
(MUST submit required docs)</t>
  </si>
  <si>
    <t xml:space="preserve">NA </t>
  </si>
  <si>
    <t>Business Registration and Standing</t>
  </si>
  <si>
    <t>Check Department of Revenue (DOR) Business Lookup tool to ensure the bidder is registered and has reseller permits if applicable. List Date checked in ASB Notes</t>
  </si>
  <si>
    <t>Check Secretary of State (SOS) Corporation Search tool to verify the bidder is registered and their account is active. List Date checked in ASB Notes</t>
  </si>
  <si>
    <t>Check WEBS if bidder is registered</t>
  </si>
  <si>
    <t>Check DES Debarment Database to ensure bidder is not on the list.</t>
  </si>
  <si>
    <t>Search US Office of Foreign Assets Control (OFAC) to confirm the bidder (and/or principal owner, if known) is not on the list of sanctioned companies/persons.</t>
  </si>
  <si>
    <t>Check that certificates of insurance are in compliance with contract requirements.</t>
  </si>
  <si>
    <t>And Still We Rise, LLC (ASWR)</t>
  </si>
  <si>
    <t>AnswerNet</t>
  </si>
  <si>
    <t>Crisis Connections</t>
  </si>
  <si>
    <t>Fulcrum Enterprises, LLC</t>
  </si>
  <si>
    <t>Epiq Class Action &amp; Claims Solutions, Inc.</t>
  </si>
  <si>
    <t>Parker Corporate Services, Inc. dba Front Desk</t>
  </si>
  <si>
    <t>People for People</t>
  </si>
  <si>
    <t xml:space="preserve">Points Assigned  (out of 25 available) </t>
  </si>
  <si>
    <t>ASWR</t>
  </si>
  <si>
    <t>Epiq Class Action</t>
  </si>
  <si>
    <t>Parker Corporate dba Front Desk</t>
  </si>
  <si>
    <t>People For People</t>
  </si>
  <si>
    <t>Bidder</t>
  </si>
  <si>
    <t xml:space="preserve"> </t>
  </si>
  <si>
    <t>Evaluator 2</t>
  </si>
  <si>
    <t>Evaluator 3</t>
  </si>
  <si>
    <t xml:space="preserve">Evaluator 1 </t>
  </si>
  <si>
    <t>Apparent Successful Bidder</t>
  </si>
  <si>
    <t>Answer Net Pass/Fail</t>
  </si>
  <si>
    <t xml:space="preserve">Exhibit --
Inclusion Plan
</t>
  </si>
  <si>
    <t xml:space="preserve">Marked EO 18-03 in Exhibit A? </t>
  </si>
  <si>
    <t xml:space="preserve">Marked Veteran Owned Business in Exhibit A? </t>
  </si>
  <si>
    <t xml:space="preserve">Marked Small Business in Exhibit A? </t>
  </si>
  <si>
    <t>ASB Notes</t>
  </si>
  <si>
    <t xml:space="preserve">Small Business 
___Points
</t>
  </si>
  <si>
    <t xml:space="preserve">Veteran Business
___Points
</t>
  </si>
  <si>
    <t xml:space="preserve">Demonstrations Points </t>
  </si>
  <si>
    <t>Does Bidder have a Registration Number/ Unified Business Identifier ("UBI") Number issued by the State of Washington?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</si>
</sst>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8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theme="8" tint="0.79998168889431442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8" tint="0.39997558519241921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164" fontId="0" fillId="0" borderId="0" xfId="2" applyNumberFormat="1" applyFont="1" applyAlignment="1">
      <alignment horizontal="center"/>
    </xf>
    <xf numFmtId="0" fontId="0" fillId="6" borderId="0" xfId="0" applyFill="1"/>
    <xf numFmtId="0" fontId="3" fillId="6" borderId="0" xfId="0" applyFont="1" applyFill="1"/>
    <xf numFmtId="0" fontId="3" fillId="0" borderId="0" xfId="0" applyFont="1" applyAlignment="1">
      <alignment horizontal="center"/>
    </xf>
    <xf numFmtId="0" fontId="12" fillId="0" borderId="0" xfId="0" applyFont="1"/>
    <xf numFmtId="0" fontId="0" fillId="5" borderId="1" xfId="0" applyFill="1" applyBorder="1"/>
    <xf numFmtId="0" fontId="8" fillId="4" borderId="2" xfId="0" applyFont="1" applyFill="1" applyBorder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3" fillId="5" borderId="17" xfId="0" applyFont="1" applyFill="1" applyBorder="1" applyAlignment="1">
      <alignment horizontal="left" vertical="center"/>
    </xf>
    <xf numFmtId="0" fontId="5" fillId="0" borderId="12" xfId="1" applyBorder="1" applyAlignment="1">
      <alignment horizontal="left" vertical="center" wrapText="1" indent="2"/>
    </xf>
    <xf numFmtId="0" fontId="5" fillId="0" borderId="13" xfId="1" applyBorder="1" applyAlignment="1">
      <alignment horizontal="left" vertical="center" wrapText="1" indent="2"/>
    </xf>
    <xf numFmtId="0" fontId="0" fillId="0" borderId="18" xfId="0" applyBorder="1" applyAlignment="1">
      <alignment horizontal="left" vertical="center" wrapText="1"/>
    </xf>
    <xf numFmtId="10" fontId="0" fillId="2" borderId="1" xfId="0" applyNumberFormat="1" applyFill="1" applyBorder="1"/>
    <xf numFmtId="0" fontId="16" fillId="0" borderId="12" xfId="1" applyFont="1" applyBorder="1" applyAlignment="1">
      <alignment horizontal="left" vertical="center" wrapText="1" indent="2"/>
    </xf>
    <xf numFmtId="9" fontId="14" fillId="0" borderId="0" xfId="0" applyNumberFormat="1" applyFont="1" applyAlignment="1">
      <alignment horizontal="center" vertical="center" wrapText="1"/>
    </xf>
    <xf numFmtId="9" fontId="13" fillId="0" borderId="0" xfId="0" applyNumberFormat="1" applyFont="1" applyAlignment="1">
      <alignment horizontal="center" vertical="center" wrapText="1"/>
    </xf>
    <xf numFmtId="9" fontId="0" fillId="2" borderId="1" xfId="0" applyNumberFormat="1" applyFill="1" applyBorder="1"/>
    <xf numFmtId="9" fontId="0" fillId="2" borderId="4" xfId="0" applyNumberFormat="1" applyFill="1" applyBorder="1"/>
    <xf numFmtId="2" fontId="0" fillId="2" borderId="4" xfId="0" applyNumberFormat="1" applyFill="1" applyBorder="1"/>
    <xf numFmtId="9" fontId="0" fillId="2" borderId="5" xfId="0" applyNumberFormat="1" applyFill="1" applyBorder="1"/>
    <xf numFmtId="9" fontId="0" fillId="5" borderId="1" xfId="0" applyNumberFormat="1" applyFill="1" applyBorder="1"/>
    <xf numFmtId="2" fontId="0" fillId="5" borderId="1" xfId="0" applyNumberFormat="1" applyFill="1" applyBorder="1"/>
    <xf numFmtId="0" fontId="0" fillId="2" borderId="24" xfId="0" applyFill="1" applyBorder="1"/>
    <xf numFmtId="0" fontId="0" fillId="5" borderId="26" xfId="0" applyFill="1" applyBorder="1"/>
    <xf numFmtId="2" fontId="0" fillId="5" borderId="27" xfId="0" applyNumberFormat="1" applyFill="1" applyBorder="1"/>
    <xf numFmtId="0" fontId="0" fillId="10" borderId="0" xfId="0" applyFill="1"/>
    <xf numFmtId="10" fontId="0" fillId="10" borderId="0" xfId="0" applyNumberFormat="1" applyFill="1"/>
    <xf numFmtId="9" fontId="0" fillId="10" borderId="0" xfId="0" applyNumberFormat="1" applyFill="1"/>
    <xf numFmtId="9" fontId="0" fillId="2" borderId="33" xfId="0" applyNumberFormat="1" applyFill="1" applyBorder="1" applyAlignment="1">
      <alignment wrapText="1"/>
    </xf>
    <xf numFmtId="2" fontId="0" fillId="2" borderId="34" xfId="0" applyNumberFormat="1" applyFill="1" applyBorder="1"/>
    <xf numFmtId="10" fontId="0" fillId="5" borderId="33" xfId="0" applyNumberFormat="1" applyFill="1" applyBorder="1" applyAlignment="1">
      <alignment wrapText="1"/>
    </xf>
    <xf numFmtId="2" fontId="0" fillId="5" borderId="34" xfId="0" applyNumberFormat="1" applyFill="1" applyBorder="1"/>
    <xf numFmtId="9" fontId="0" fillId="5" borderId="33" xfId="0" applyNumberFormat="1" applyFill="1" applyBorder="1" applyAlignment="1">
      <alignment wrapText="1"/>
    </xf>
    <xf numFmtId="0" fontId="11" fillId="0" borderId="18" xfId="0" applyFont="1" applyBorder="1" applyAlignment="1">
      <alignment horizontal="left" vertical="center" wrapText="1"/>
    </xf>
    <xf numFmtId="0" fontId="15" fillId="2" borderId="25" xfId="0" applyFont="1" applyFill="1" applyBorder="1"/>
    <xf numFmtId="0" fontId="15" fillId="2" borderId="32" xfId="0" applyFont="1" applyFill="1" applyBorder="1"/>
    <xf numFmtId="0" fontId="15" fillId="5" borderId="1" xfId="0" applyFont="1" applyFill="1" applyBorder="1"/>
    <xf numFmtId="0" fontId="15" fillId="5" borderId="27" xfId="0" applyFont="1" applyFill="1" applyBorder="1"/>
    <xf numFmtId="0" fontId="15" fillId="2" borderId="5" xfId="0" applyFont="1" applyFill="1" applyBorder="1"/>
    <xf numFmtId="0" fontId="15" fillId="2" borderId="1" xfId="0" applyFont="1" applyFill="1" applyBorder="1"/>
    <xf numFmtId="2" fontId="15" fillId="5" borderId="27" xfId="0" applyNumberFormat="1" applyFont="1" applyFill="1" applyBorder="1"/>
    <xf numFmtId="9" fontId="15" fillId="2" borderId="5" xfId="0" applyNumberFormat="1" applyFont="1" applyFill="1" applyBorder="1"/>
    <xf numFmtId="9" fontId="15" fillId="2" borderId="1" xfId="0" applyNumberFormat="1" applyFont="1" applyFill="1" applyBorder="1"/>
    <xf numFmtId="9" fontId="15" fillId="2" borderId="4" xfId="0" applyNumberFormat="1" applyFont="1" applyFill="1" applyBorder="1"/>
    <xf numFmtId="2" fontId="15" fillId="2" borderId="4" xfId="0" applyNumberFormat="1" applyFont="1" applyFill="1" applyBorder="1"/>
    <xf numFmtId="9" fontId="15" fillId="5" borderId="1" xfId="0" applyNumberFormat="1" applyFont="1" applyFill="1" applyBorder="1"/>
    <xf numFmtId="2" fontId="15" fillId="5" borderId="1" xfId="0" applyNumberFormat="1" applyFont="1" applyFill="1" applyBorder="1"/>
    <xf numFmtId="0" fontId="15" fillId="2" borderId="4" xfId="0" applyFont="1" applyFill="1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9" fontId="0" fillId="5" borderId="26" xfId="0" applyNumberFormat="1" applyFill="1" applyBorder="1"/>
    <xf numFmtId="0" fontId="1" fillId="2" borderId="23" xfId="0" applyFont="1" applyFill="1" applyBorder="1"/>
    <xf numFmtId="0" fontId="18" fillId="0" borderId="12" xfId="1" applyFont="1" applyBorder="1" applyAlignment="1">
      <alignment horizontal="left" vertical="center" wrapText="1" indent="2"/>
    </xf>
    <xf numFmtId="14" fontId="8" fillId="0" borderId="1" xfId="0" applyNumberFormat="1" applyFont="1" applyBorder="1"/>
    <xf numFmtId="14" fontId="0" fillId="0" borderId="1" xfId="0" applyNumberFormat="1" applyBorder="1"/>
    <xf numFmtId="0" fontId="0" fillId="9" borderId="1" xfId="0" applyFill="1" applyBorder="1"/>
    <xf numFmtId="0" fontId="2" fillId="8" borderId="3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3" xfId="2" applyNumberFormat="1" applyFont="1" applyBorder="1" applyAlignment="1">
      <alignment horizontal="center"/>
    </xf>
    <xf numFmtId="164" fontId="0" fillId="0" borderId="0" xfId="2" applyNumberFormat="1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2" fontId="0" fillId="0" borderId="0" xfId="0" applyNumberFormat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5" fontId="0" fillId="9" borderId="1" xfId="0" applyNumberFormat="1" applyFill="1" applyBorder="1" applyAlignment="1">
      <alignment horizontal="center"/>
    </xf>
    <xf numFmtId="2" fontId="15" fillId="2" borderId="1" xfId="0" applyNumberFormat="1" applyFont="1" applyFill="1" applyBorder="1"/>
    <xf numFmtId="2" fontId="0" fillId="2" borderId="36" xfId="0" applyNumberFormat="1" applyFill="1" applyBorder="1"/>
    <xf numFmtId="2" fontId="0" fillId="0" borderId="1" xfId="0" applyNumberFormat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65" fontId="0" fillId="9" borderId="1" xfId="0" applyNumberFormat="1" applyFill="1" applyBorder="1"/>
    <xf numFmtId="165" fontId="0" fillId="0" borderId="1" xfId="0" applyNumberFormat="1" applyBorder="1"/>
    <xf numFmtId="0" fontId="0" fillId="10" borderId="1" xfId="0" applyFill="1" applyBorder="1"/>
    <xf numFmtId="0" fontId="0" fillId="2" borderId="5" xfId="0" applyFill="1" applyBorder="1"/>
    <xf numFmtId="14" fontId="0" fillId="0" borderId="0" xfId="0" applyNumberFormat="1" applyAlignment="1">
      <alignment wrapText="1"/>
    </xf>
    <xf numFmtId="0" fontId="0" fillId="11" borderId="1" xfId="0" applyFill="1" applyBorder="1"/>
    <xf numFmtId="165" fontId="0" fillId="12" borderId="1" xfId="0" applyNumberFormat="1" applyFill="1" applyBorder="1"/>
    <xf numFmtId="165" fontId="0" fillId="11" borderId="1" xfId="0" applyNumberFormat="1" applyFill="1" applyBorder="1" applyAlignment="1">
      <alignment horizontal="center"/>
    </xf>
    <xf numFmtId="2" fontId="0" fillId="11" borderId="1" xfId="0" applyNumberFormat="1" applyFill="1" applyBorder="1" applyAlignment="1">
      <alignment horizontal="center"/>
    </xf>
    <xf numFmtId="0" fontId="19" fillId="0" borderId="1" xfId="0" applyFont="1" applyBorder="1" applyAlignment="1" applyProtection="1">
      <alignment horizontal="center" vertical="center" wrapText="1"/>
      <protection locked="0"/>
    </xf>
    <xf numFmtId="14" fontId="0" fillId="0" borderId="14" xfId="0" applyNumberFormat="1" applyBorder="1" applyAlignment="1">
      <alignment wrapText="1"/>
    </xf>
    <xf numFmtId="0" fontId="2" fillId="7" borderId="28" xfId="0" applyFont="1" applyFill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21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 val="0"/>
        <i val="0"/>
        <strike val="0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ont>
        <strike val="0"/>
      </font>
      <fill>
        <patternFill>
          <bgColor theme="7" tint="0.39994506668294322"/>
        </patternFill>
      </fill>
    </dxf>
    <dxf>
      <font>
        <b val="0"/>
        <i val="0"/>
        <strike val="0"/>
      </font>
      <fill>
        <patternFill>
          <bgColor theme="7" tint="0.39994506668294322"/>
        </patternFill>
      </fill>
    </dxf>
    <dxf>
      <font>
        <strike val="0"/>
      </font>
      <fill>
        <patternFill>
          <bgColor theme="7" tint="0.39994506668294322"/>
        </patternFill>
      </fill>
    </dxf>
    <dxf>
      <alignment horizontal="general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EFE5F3-F22D-4F44-92FB-15AB4FC62381}" name="Table6" displayName="Table6" ref="A1:M8" totalsRowShown="0" headerRowDxfId="20">
  <tableColumns count="13">
    <tableColumn id="1" xr3:uid="{860E1D7E-D7AF-4287-BF3F-EB0752EA0645}" name="Bidder Name"/>
    <tableColumn id="11" xr3:uid="{CF16A1DB-5081-4825-9A48-68D39F4C542B}" name="Date Submitted"/>
    <tableColumn id="2" xr3:uid="{F4C6633A-5DEB-4A74-BC13-18774815A376}" name="Exhibit A_x000a_Bidder’s Certification"/>
    <tableColumn id="7" xr3:uid="{A5DC815A-AFE7-4804-B6AB-A2668E9FECE7}" name="Marked Small Business in Exhibit A? "/>
    <tableColumn id="15" xr3:uid="{AD61DB43-CFB4-4BA2-A772-987F39C3CC7C}" name="Marked Veteran Owned Business in Exhibit A? "/>
    <tableColumn id="16" xr3:uid="{63FFC5D2-E249-477D-92B8-17FCC73D5B4F}" name="Marked EO 18-03 in Exhibit A? "/>
    <tableColumn id="4" xr3:uid="{07B84598-C8C2-488E-A169-8D8EB4FC191C}" name="Exhibit B_x000a_Scored Non Cost Factors"/>
    <tableColumn id="5" xr3:uid="{27724D7D-7F7C-4720-86A4-814E507F4519}" name="Exhibit C_x000a_Bid Price"/>
    <tableColumn id="13" xr3:uid="{E7D09B25-8AFB-44CC-A51E-D43FF5393DB1}" name="Exhibit --_x000a_Inclusion Plan_x000a_"/>
    <tableColumn id="12" xr3:uid="{943E2F88-53B7-477C-945F-AF0BA02A8E58}" name="Minimum Perf Reqts Met?_x000a_[if applicable]"/>
    <tableColumn id="8" xr3:uid="{8228A2BE-B38C-4923-BA80-6CED615DA682}" name="Clarifications Needed?"/>
    <tableColumn id="9" xr3:uid="{33C7E5A5-DD65-4434-B1B8-7FBEC4C72A2B}" name="Clarification Notes _x000a_(summary of what, date sent, resolution, etc.)"/>
    <tableColumn id="10" xr3:uid="{8191348F-E292-4FD8-893E-E651A98F927E}" name="Responsiveness Determination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C9" totalsRowShown="0" headerRowDxfId="19" headerRowBorderDxfId="18">
  <tableColumns count="3">
    <tableColumn id="1" xr3:uid="{00000000-0010-0000-0000-000001000000}" name="Criteria" dataDxfId="17"/>
    <tableColumn id="3" xr3:uid="{00000000-0010-0000-0000-000003000000}" name="Answer Net Pass/Fail"/>
    <tableColumn id="4" xr3:uid="{00000000-0010-0000-0000-000004000000}" name="ASB Notes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.xml"/><Relationship Id="rId3" Type="http://schemas.openxmlformats.org/officeDocument/2006/relationships/hyperlink" Target="https://pr-webs-customer.des.wa.gov/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ccfs.sos.wa.gov/" TargetMode="External"/><Relationship Id="rId1" Type="http://schemas.openxmlformats.org/officeDocument/2006/relationships/hyperlink" Target="https://secure.dor.wa.gov/gteunauth/_/" TargetMode="External"/><Relationship Id="rId6" Type="http://schemas.openxmlformats.org/officeDocument/2006/relationships/hyperlink" Target="https://stateofwa.sharepoint.com/sites/DES-des/SiteCollectionDocuments/AboutDES/Divisions/ContractsLegalServices/MasterContractingAndConsulting/Writing%20a%20Master%20Contract%20Competitive%20Solicitation/InsuranceChecklist.docx" TargetMode="External"/><Relationship Id="rId5" Type="http://schemas.openxmlformats.org/officeDocument/2006/relationships/hyperlink" Target="https://sanctionssearch.ofac.treas.gov/" TargetMode="External"/><Relationship Id="rId4" Type="http://schemas.openxmlformats.org/officeDocument/2006/relationships/hyperlink" Target="https://www.des.wa.gov/services/contracting-purchasing/doing-business-state/vendor-debar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tabSelected="1" topLeftCell="A5" zoomScale="90" zoomScaleNormal="90" workbookViewId="0">
      <selection activeCell="H26" sqref="H26"/>
    </sheetView>
  </sheetViews>
  <sheetFormatPr defaultColWidth="8.81640625" defaultRowHeight="14.5" x14ac:dyDescent="0.35"/>
  <cols>
    <col min="1" max="1" width="41.54296875" style="1" customWidth="1"/>
    <col min="2" max="2" width="21.26953125" style="2" customWidth="1"/>
    <col min="3" max="3" width="20.453125" style="2" customWidth="1"/>
    <col min="4" max="4" width="17.26953125" style="1" customWidth="1"/>
    <col min="5" max="5" width="17.7265625" style="1" customWidth="1"/>
    <col min="6" max="6" width="13.1796875" style="1" customWidth="1"/>
    <col min="7" max="7" width="22" style="1" customWidth="1"/>
    <col min="8" max="8" width="12.81640625" style="1" customWidth="1"/>
    <col min="9" max="9" width="26.26953125" style="1" customWidth="1"/>
    <col min="10" max="23" width="8.81640625" style="1"/>
    <col min="24" max="24" width="42.453125" style="1" customWidth="1"/>
    <col min="25" max="16384" width="8.81640625" style="1"/>
  </cols>
  <sheetData>
    <row r="1" spans="1:9" ht="43.5" x14ac:dyDescent="0.35">
      <c r="A1" s="68" t="s">
        <v>0</v>
      </c>
      <c r="B1" s="69" t="s">
        <v>1</v>
      </c>
      <c r="C1" s="69" t="s">
        <v>2</v>
      </c>
      <c r="D1" s="69" t="s">
        <v>67</v>
      </c>
      <c r="E1" s="69" t="s">
        <v>68</v>
      </c>
      <c r="F1" s="69" t="s">
        <v>3</v>
      </c>
      <c r="G1" s="69" t="s">
        <v>69</v>
      </c>
      <c r="H1" s="70" t="s">
        <v>4</v>
      </c>
      <c r="I1" s="70" t="s">
        <v>60</v>
      </c>
    </row>
    <row r="2" spans="1:9" x14ac:dyDescent="0.35">
      <c r="A2" s="67" t="s">
        <v>43</v>
      </c>
      <c r="B2" s="79">
        <v>17.730733519034356</v>
      </c>
      <c r="C2" s="83">
        <v>50</v>
      </c>
      <c r="D2" s="67"/>
      <c r="E2" s="67"/>
      <c r="F2" s="67">
        <v>5</v>
      </c>
      <c r="G2" s="67"/>
      <c r="H2" s="84">
        <f>SUM(B2:G2)</f>
        <v>72.730733519034359</v>
      </c>
      <c r="I2" s="71"/>
    </row>
    <row r="3" spans="1:9" x14ac:dyDescent="0.35">
      <c r="A3" s="6" t="s">
        <v>44</v>
      </c>
      <c r="B3" s="78">
        <v>19.844999999999999</v>
      </c>
      <c r="C3" s="82">
        <v>50.5</v>
      </c>
      <c r="D3" s="6"/>
      <c r="E3" s="6"/>
      <c r="F3" s="6">
        <v>5</v>
      </c>
      <c r="G3" s="6">
        <v>84.7</v>
      </c>
      <c r="H3" s="85">
        <f>SUM(B3:G3)</f>
        <v>160.04500000000002</v>
      </c>
      <c r="I3" s="93"/>
    </row>
    <row r="4" spans="1:9" x14ac:dyDescent="0.35">
      <c r="A4" s="67" t="s">
        <v>45</v>
      </c>
      <c r="B4" s="79">
        <v>16.682304142795491</v>
      </c>
      <c r="C4" s="83">
        <v>55.5</v>
      </c>
      <c r="D4" s="67"/>
      <c r="E4" s="67"/>
      <c r="F4" s="67">
        <v>5</v>
      </c>
      <c r="G4" s="67">
        <v>55</v>
      </c>
      <c r="H4" s="90">
        <f t="shared" ref="H4:H8" si="0">SUM(B4:G4)</f>
        <v>132.18230414279549</v>
      </c>
      <c r="I4" s="71"/>
    </row>
    <row r="5" spans="1:9" x14ac:dyDescent="0.35">
      <c r="A5" s="6" t="s">
        <v>46</v>
      </c>
      <c r="B5" s="78">
        <v>25</v>
      </c>
      <c r="C5" s="82">
        <v>26.5</v>
      </c>
      <c r="D5" s="6">
        <v>5</v>
      </c>
      <c r="E5" s="6">
        <v>5</v>
      </c>
      <c r="F5" s="6">
        <v>5</v>
      </c>
      <c r="G5" s="6"/>
      <c r="H5" s="85">
        <f t="shared" si="0"/>
        <v>66.5</v>
      </c>
      <c r="I5" s="72"/>
    </row>
    <row r="6" spans="1:9" x14ac:dyDescent="0.35">
      <c r="A6" s="67" t="s">
        <v>47</v>
      </c>
      <c r="B6" s="79">
        <v>17.38663822648715</v>
      </c>
      <c r="C6" s="83">
        <v>47</v>
      </c>
      <c r="D6" s="67"/>
      <c r="E6" s="67"/>
      <c r="F6" s="67">
        <v>5</v>
      </c>
      <c r="G6" s="67"/>
      <c r="H6" s="84">
        <f t="shared" si="0"/>
        <v>69.38663822648715</v>
      </c>
      <c r="I6" s="71"/>
    </row>
    <row r="7" spans="1:9" x14ac:dyDescent="0.35">
      <c r="A7" s="6" t="s">
        <v>48</v>
      </c>
      <c r="B7" s="78">
        <v>20.809602511310153</v>
      </c>
      <c r="C7" s="82">
        <v>43.5</v>
      </c>
      <c r="D7" s="6"/>
      <c r="E7" s="6">
        <v>5</v>
      </c>
      <c r="F7" s="6">
        <v>5</v>
      </c>
      <c r="G7" s="6"/>
      <c r="H7" s="85">
        <f t="shared" si="0"/>
        <v>74.309602511310146</v>
      </c>
      <c r="I7" s="72"/>
    </row>
    <row r="8" spans="1:9" x14ac:dyDescent="0.35">
      <c r="A8" s="67" t="s">
        <v>49</v>
      </c>
      <c r="B8" s="79">
        <v>18.808234019501626</v>
      </c>
      <c r="C8" s="83">
        <v>58.5</v>
      </c>
      <c r="D8" s="67"/>
      <c r="E8" s="67"/>
      <c r="F8" s="67">
        <v>5</v>
      </c>
      <c r="G8" s="67">
        <v>69</v>
      </c>
      <c r="H8" s="90">
        <f t="shared" si="0"/>
        <v>151.30823401950164</v>
      </c>
      <c r="I8" s="71"/>
    </row>
    <row r="11" spans="1:9" x14ac:dyDescent="0.35">
      <c r="G11" s="1" t="s">
        <v>56</v>
      </c>
    </row>
    <row r="14" spans="1:9" x14ac:dyDescent="0.35">
      <c r="B14" s="77"/>
    </row>
  </sheetData>
  <phoneticPr fontId="6" type="noConversion"/>
  <conditionalFormatting sqref="I2">
    <cfRule type="containsText" dxfId="16" priority="7" operator="containsText" text="24 hrs asb&#10;(must submit required documents w/in 24 hrs asb)">
      <formula>NOT(ISERROR(SEARCH("24 hrs asb
(must submit required documents w/in 24 hrs asb)",I2)))</formula>
    </cfRule>
  </conditionalFormatting>
  <conditionalFormatting sqref="I2:I8">
    <cfRule type="containsText" dxfId="15" priority="1" operator="containsText" text="must">
      <formula>NOT(ISERROR(SEARCH("must",I2)))</formula>
    </cfRule>
    <cfRule type="containsText" dxfId="14" priority="2" operator="containsText" text="X(">
      <formula>NOT(ISERROR(SEARCH("X(",I2)))</formula>
    </cfRule>
    <cfRule type="containsText" dxfId="13" priority="3" operator="containsText" text="X (must ">
      <formula>NOT(ISERROR(SEARCH("X (must ",I2)))</formula>
    </cfRule>
    <cfRule type="containsText" dxfId="12" priority="5" operator="containsText" text="must submit required documents w/in 24 hrs asb&#10;(must submit required documents w/in 24 hrs asb)">
      <formula>NOT(ISERROR(SEARCH("must submit required documents w/in 24 hrs asb
(must submit required documents w/in 24 hrs asb)",I2)))</formula>
    </cfRule>
    <cfRule type="containsText" dxfId="11" priority="6" operator="containsText" text="24 hrs asb&#10;(must submit required documents w/in 24 hrs asb)">
      <formula>NOT(ISERROR(SEARCH("24 hrs asb
(must submit required documents w/in 24 hrs asb)",I2)))</formula>
    </cfRule>
    <cfRule type="cellIs" dxfId="10" priority="8" operator="equal">
      <formula>"X"</formula>
    </cfRule>
  </conditionalFormatting>
  <conditionalFormatting sqref="I3">
    <cfRule type="containsText" dxfId="9" priority="4" operator="containsText" text="X&#10;(must submit required documents w/in 24 hrs asb)">
      <formula>NOT(ISERROR(SEARCH("X
(must submit required documents w/in 24 hrs asb)",I3)))</formula>
    </cfRule>
  </conditionalFormatting>
  <dataValidations count="1">
    <dataValidation type="list" showInputMessage="1" showErrorMessage="1" sqref="I2:I8" xr:uid="{9855FBEA-E4E2-43E3-908E-2B592F7537C9}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7D30-C000-462B-A125-FDD7676FCC9D}">
  <dimension ref="A1:AB42"/>
  <sheetViews>
    <sheetView zoomScale="91" zoomScaleNormal="120" workbookViewId="0">
      <selection activeCell="D1" sqref="D1"/>
    </sheetView>
  </sheetViews>
  <sheetFormatPr defaultRowHeight="14.5" x14ac:dyDescent="0.35"/>
  <cols>
    <col min="1" max="1" width="40.81640625" customWidth="1"/>
    <col min="2" max="2" width="14.54296875" customWidth="1"/>
    <col min="3" max="6" width="14.81640625" customWidth="1"/>
    <col min="7" max="7" width="11.81640625" customWidth="1"/>
    <col min="8" max="8" width="12.7265625" customWidth="1"/>
    <col min="9" max="9" width="13" customWidth="1"/>
    <col min="10" max="10" width="22.54296875" customWidth="1"/>
    <col min="11" max="11" width="12.453125" customWidth="1"/>
    <col min="12" max="12" width="27.7265625" customWidth="1"/>
    <col min="13" max="13" width="17.1796875" customWidth="1"/>
  </cols>
  <sheetData>
    <row r="1" spans="1:28" ht="103" customHeight="1" x14ac:dyDescent="0.35">
      <c r="A1" s="3" t="s">
        <v>0</v>
      </c>
      <c r="B1" s="23" t="s">
        <v>5</v>
      </c>
      <c r="C1" s="45" t="s">
        <v>6</v>
      </c>
      <c r="D1" s="45" t="s">
        <v>65</v>
      </c>
      <c r="E1" s="45" t="s">
        <v>64</v>
      </c>
      <c r="F1" s="45" t="s">
        <v>63</v>
      </c>
      <c r="G1" s="45" t="s">
        <v>7</v>
      </c>
      <c r="H1" s="45" t="s">
        <v>8</v>
      </c>
      <c r="I1" s="45" t="s">
        <v>62</v>
      </c>
      <c r="J1" s="45" t="s">
        <v>9</v>
      </c>
      <c r="K1" s="45" t="s">
        <v>10</v>
      </c>
      <c r="L1" s="23" t="s">
        <v>11</v>
      </c>
      <c r="M1" s="14" t="s">
        <v>12</v>
      </c>
      <c r="W1" t="s">
        <v>13</v>
      </c>
      <c r="X1" t="s">
        <v>14</v>
      </c>
      <c r="Y1" s="15" t="s">
        <v>15</v>
      </c>
      <c r="Z1" t="s">
        <v>16</v>
      </c>
      <c r="AA1" t="s">
        <v>17</v>
      </c>
      <c r="AB1" t="s">
        <v>18</v>
      </c>
    </row>
    <row r="2" spans="1:28" s="6" customFormat="1" ht="29.15" customHeight="1" x14ac:dyDescent="0.35">
      <c r="A2" s="6" t="s">
        <v>43</v>
      </c>
      <c r="B2" s="65">
        <v>46208</v>
      </c>
      <c r="C2" s="6" t="s">
        <v>16</v>
      </c>
      <c r="D2" s="6" t="s">
        <v>17</v>
      </c>
      <c r="E2" s="6" t="s">
        <v>17</v>
      </c>
      <c r="F2" s="6" t="s">
        <v>16</v>
      </c>
      <c r="G2" s="6" t="s">
        <v>16</v>
      </c>
      <c r="H2" s="6" t="s">
        <v>16</v>
      </c>
      <c r="I2" s="6" t="s">
        <v>18</v>
      </c>
      <c r="K2" s="6" t="s">
        <v>18</v>
      </c>
      <c r="M2" s="6" t="s">
        <v>13</v>
      </c>
    </row>
    <row r="3" spans="1:28" s="6" customFormat="1" x14ac:dyDescent="0.35">
      <c r="A3" s="6" t="s">
        <v>44</v>
      </c>
      <c r="B3" s="66">
        <v>46209</v>
      </c>
      <c r="C3" s="6" t="s">
        <v>16</v>
      </c>
      <c r="D3" s="6" t="s">
        <v>17</v>
      </c>
      <c r="E3" s="6" t="s">
        <v>17</v>
      </c>
      <c r="F3" s="6" t="s">
        <v>16</v>
      </c>
      <c r="G3" s="6" t="s">
        <v>16</v>
      </c>
      <c r="H3" s="6" t="s">
        <v>16</v>
      </c>
      <c r="I3" s="6" t="s">
        <v>18</v>
      </c>
      <c r="K3" s="6" t="s">
        <v>18</v>
      </c>
      <c r="M3" s="6" t="s">
        <v>13</v>
      </c>
    </row>
    <row r="4" spans="1:28" s="6" customFormat="1" x14ac:dyDescent="0.35">
      <c r="A4" s="6" t="s">
        <v>45</v>
      </c>
      <c r="B4" s="66">
        <v>46209</v>
      </c>
      <c r="C4" s="6" t="s">
        <v>16</v>
      </c>
      <c r="D4" s="6" t="s">
        <v>17</v>
      </c>
      <c r="E4" s="6" t="s">
        <v>17</v>
      </c>
      <c r="F4" s="6" t="s">
        <v>16</v>
      </c>
      <c r="G4" s="6" t="s">
        <v>16</v>
      </c>
      <c r="H4" s="6" t="s">
        <v>16</v>
      </c>
      <c r="I4" s="6" t="s">
        <v>18</v>
      </c>
      <c r="K4" s="6" t="s">
        <v>18</v>
      </c>
      <c r="M4" s="6" t="s">
        <v>13</v>
      </c>
    </row>
    <row r="5" spans="1:28" s="6" customFormat="1" x14ac:dyDescent="0.35">
      <c r="A5" s="6" t="s">
        <v>46</v>
      </c>
      <c r="B5" s="66">
        <v>46209</v>
      </c>
      <c r="C5" s="6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K5" s="6" t="s">
        <v>18</v>
      </c>
      <c r="M5" s="6" t="s">
        <v>13</v>
      </c>
    </row>
    <row r="6" spans="1:28" s="6" customFormat="1" x14ac:dyDescent="0.35">
      <c r="A6" s="6" t="s">
        <v>47</v>
      </c>
      <c r="B6" s="66">
        <v>46209</v>
      </c>
      <c r="C6" s="6" t="s">
        <v>16</v>
      </c>
      <c r="D6" s="6" t="s">
        <v>17</v>
      </c>
      <c r="E6" s="6" t="s">
        <v>17</v>
      </c>
      <c r="F6" s="6" t="s">
        <v>16</v>
      </c>
      <c r="G6" s="6" t="s">
        <v>16</v>
      </c>
      <c r="H6" s="6" t="s">
        <v>16</v>
      </c>
      <c r="I6" s="6" t="s">
        <v>18</v>
      </c>
      <c r="K6" s="6" t="s">
        <v>18</v>
      </c>
      <c r="M6" s="6" t="s">
        <v>13</v>
      </c>
    </row>
    <row r="7" spans="1:28" s="6" customFormat="1" x14ac:dyDescent="0.35">
      <c r="A7" s="6" t="s">
        <v>48</v>
      </c>
      <c r="B7" s="66">
        <v>46209</v>
      </c>
      <c r="C7" s="6" t="s">
        <v>16</v>
      </c>
      <c r="D7" s="6" t="s">
        <v>17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K7" s="6" t="s">
        <v>18</v>
      </c>
      <c r="M7" s="6" t="s">
        <v>13</v>
      </c>
    </row>
    <row r="8" spans="1:28" s="6" customFormat="1" x14ac:dyDescent="0.35">
      <c r="A8" s="6" t="s">
        <v>49</v>
      </c>
      <c r="B8" s="66">
        <v>46209</v>
      </c>
      <c r="C8" s="6" t="s">
        <v>16</v>
      </c>
      <c r="D8" s="6" t="s">
        <v>17</v>
      </c>
      <c r="E8" s="6" t="s">
        <v>17</v>
      </c>
      <c r="F8" s="6" t="s">
        <v>16</v>
      </c>
      <c r="G8" s="6" t="s">
        <v>16</v>
      </c>
      <c r="H8" s="6" t="s">
        <v>16</v>
      </c>
      <c r="I8" s="6" t="s">
        <v>18</v>
      </c>
      <c r="K8" s="6" t="s">
        <v>18</v>
      </c>
      <c r="M8" s="6" t="s">
        <v>13</v>
      </c>
    </row>
    <row r="38" spans="15:15" ht="18.5" x14ac:dyDescent="0.45">
      <c r="O38" s="12"/>
    </row>
    <row r="39" spans="15:15" ht="18.5" x14ac:dyDescent="0.45">
      <c r="O39" s="12"/>
    </row>
    <row r="40" spans="15:15" ht="18.5" x14ac:dyDescent="0.45">
      <c r="O40" s="12"/>
    </row>
    <row r="41" spans="15:15" ht="16.5" customHeight="1" x14ac:dyDescent="0.45">
      <c r="O41" s="12"/>
    </row>
    <row r="42" spans="15:15" ht="16.5" customHeight="1" x14ac:dyDescent="0.45">
      <c r="O42" s="12"/>
    </row>
  </sheetData>
  <phoneticPr fontId="6" type="noConversion"/>
  <conditionalFormatting sqref="C2:C8 G2:M8">
    <cfRule type="containsText" dxfId="8" priority="2" operator="containsText" text="NO">
      <formula>NOT(ISERROR(SEARCH("NO",C2)))</formula>
    </cfRule>
  </conditionalFormatting>
  <conditionalFormatting sqref="M2:M8">
    <cfRule type="containsText" dxfId="7" priority="3" operator="containsText" text="PENDING">
      <formula>NOT(ISERROR(SEARCH("PENDING",M2)))</formula>
    </cfRule>
    <cfRule type="containsText" dxfId="6" priority="4" operator="containsText" text="FAIL">
      <formula>NOT(ISERROR(SEARCH("FAIL",M2)))</formula>
    </cfRule>
  </conditionalFormatting>
  <dataValidations count="4">
    <dataValidation type="list" allowBlank="1" showInputMessage="1" showErrorMessage="1" sqref="M9:M10" xr:uid="{081C8C8C-A462-45F2-A89B-302807A056CE}">
      <formula1>$W$1:$X$1</formula1>
    </dataValidation>
    <dataValidation type="list" allowBlank="1" showInputMessage="1" showErrorMessage="1" sqref="I10 C9:H10 J9:K10" xr:uid="{19F8F24F-30CC-4884-BF91-3F9DB3156E5A}">
      <formula1>$Z$1:$AA$1</formula1>
    </dataValidation>
    <dataValidation type="list" allowBlank="1" showInputMessage="1" showErrorMessage="1" sqref="I9 C2:K8" xr:uid="{5888A770-7B72-4C79-9158-901EB93A5FFE}">
      <formula1>$Z$1:$AB$1</formula1>
    </dataValidation>
    <dataValidation type="list" allowBlank="1" showInputMessage="1" showErrorMessage="1" sqref="M2:M8" xr:uid="{C1342858-BBEB-4297-BDB8-B76671C3AEC0}">
      <formula1>$W$1:$Y$1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3EB4-110F-4E67-B563-FD47B05C8C56}">
  <dimension ref="A1:H11"/>
  <sheetViews>
    <sheetView workbookViewId="0">
      <selection activeCell="A12" sqref="A12"/>
    </sheetView>
  </sheetViews>
  <sheetFormatPr defaultRowHeight="14.5" x14ac:dyDescent="0.35"/>
  <cols>
    <col min="1" max="1" width="40.54296875" customWidth="1"/>
    <col min="2" max="2" width="17" customWidth="1"/>
    <col min="3" max="3" width="11.7265625" customWidth="1"/>
    <col min="4" max="4" width="17.81640625" customWidth="1"/>
    <col min="5" max="5" width="17.54296875" customWidth="1"/>
    <col min="6" max="6" width="22.26953125" customWidth="1"/>
    <col min="7" max="7" width="29.81640625" customWidth="1"/>
    <col min="8" max="8" width="18.453125" customWidth="1"/>
  </cols>
  <sheetData>
    <row r="1" spans="1:8" x14ac:dyDescent="0.35">
      <c r="A1" s="10"/>
      <c r="B1" s="9"/>
      <c r="C1" s="9"/>
      <c r="D1" s="9"/>
      <c r="E1" s="9"/>
      <c r="F1" s="9"/>
      <c r="G1" s="9"/>
      <c r="H1" s="9"/>
    </row>
    <row r="2" spans="1:8" x14ac:dyDescent="0.35">
      <c r="A2" s="76" t="s">
        <v>55</v>
      </c>
      <c r="B2" s="11" t="s">
        <v>44</v>
      </c>
      <c r="C2" s="11" t="s">
        <v>51</v>
      </c>
      <c r="D2" s="11" t="s">
        <v>45</v>
      </c>
      <c r="E2" s="11" t="s">
        <v>52</v>
      </c>
      <c r="F2" s="11" t="s">
        <v>46</v>
      </c>
      <c r="G2" s="11" t="s">
        <v>53</v>
      </c>
      <c r="H2" s="11" t="s">
        <v>54</v>
      </c>
    </row>
    <row r="3" spans="1:8" x14ac:dyDescent="0.35">
      <c r="B3" s="73">
        <v>481128</v>
      </c>
      <c r="C3" s="73">
        <v>538500</v>
      </c>
      <c r="D3" s="73">
        <v>572343</v>
      </c>
      <c r="E3" s="73">
        <v>549157.34</v>
      </c>
      <c r="F3" s="73">
        <v>381920</v>
      </c>
      <c r="G3" s="73">
        <v>458826.64</v>
      </c>
      <c r="H3" s="73">
        <v>507650</v>
      </c>
    </row>
    <row r="4" spans="1:8" x14ac:dyDescent="0.35">
      <c r="B4" s="8"/>
      <c r="C4" s="8"/>
      <c r="D4" s="8"/>
      <c r="E4" s="8"/>
      <c r="F4" s="8"/>
    </row>
    <row r="5" spans="1:8" x14ac:dyDescent="0.35">
      <c r="B5" s="8"/>
      <c r="C5" s="8"/>
      <c r="D5" s="8"/>
      <c r="E5" s="8"/>
      <c r="F5" s="8"/>
    </row>
    <row r="6" spans="1:8" x14ac:dyDescent="0.35">
      <c r="B6" s="8"/>
      <c r="C6" s="8"/>
      <c r="D6" s="8"/>
      <c r="E6" s="8"/>
      <c r="F6" s="8"/>
    </row>
    <row r="7" spans="1:8" x14ac:dyDescent="0.35">
      <c r="B7" s="8"/>
      <c r="C7" s="8"/>
      <c r="D7" s="8"/>
      <c r="E7" s="8"/>
      <c r="F7" s="8"/>
    </row>
    <row r="8" spans="1:8" x14ac:dyDescent="0.35">
      <c r="B8" s="8"/>
      <c r="C8" s="8"/>
      <c r="D8" s="8"/>
      <c r="E8" s="8"/>
      <c r="F8" s="8"/>
    </row>
    <row r="9" spans="1:8" ht="25.15" customHeight="1" x14ac:dyDescent="0.35">
      <c r="A9" s="60" t="s">
        <v>19</v>
      </c>
      <c r="B9" s="8">
        <f>SUM(B3:B8)</f>
        <v>481128</v>
      </c>
      <c r="C9" s="8">
        <f t="shared" ref="C9:E9" si="0">SUM(C3:C8)</f>
        <v>538500</v>
      </c>
      <c r="D9" s="74">
        <f t="shared" si="0"/>
        <v>572343</v>
      </c>
      <c r="E9" s="8">
        <f t="shared" si="0"/>
        <v>549157.34</v>
      </c>
      <c r="F9" s="8">
        <f>SUM(F3:F8)</f>
        <v>381920</v>
      </c>
      <c r="G9" s="8">
        <f>SUM(G3:G8)</f>
        <v>458826.64</v>
      </c>
      <c r="H9" s="8">
        <f>SUM(H3:H8)</f>
        <v>507650</v>
      </c>
    </row>
    <row r="10" spans="1:8" ht="22.5" customHeight="1" x14ac:dyDescent="0.35">
      <c r="A10" s="61" t="s">
        <v>50</v>
      </c>
      <c r="B10" s="75">
        <f>F9/B9*25</f>
        <v>19.845030844182837</v>
      </c>
      <c r="C10" s="75">
        <f>F9/C9*25</f>
        <v>17.730733519034356</v>
      </c>
      <c r="D10" s="75">
        <f>F9/D9*25</f>
        <v>16.682304142795491</v>
      </c>
      <c r="E10" s="75">
        <f>F9/E9*25</f>
        <v>17.38663822648715</v>
      </c>
      <c r="F10" s="75">
        <f>F9/F9*25</f>
        <v>25</v>
      </c>
      <c r="G10" s="75">
        <f>F9/G9*25</f>
        <v>20.809602511310153</v>
      </c>
      <c r="H10" s="75">
        <f>F9/H9*25</f>
        <v>18.808234019501626</v>
      </c>
    </row>
    <row r="11" spans="1:8" x14ac:dyDescent="0.35">
      <c r="A11" s="10"/>
      <c r="B11" s="9"/>
      <c r="C11" s="9"/>
      <c r="D11" s="9"/>
      <c r="E11" s="9"/>
      <c r="F11" s="9"/>
      <c r="G11" s="9"/>
      <c r="H11" s="9"/>
    </row>
  </sheetData>
  <conditionalFormatting sqref="B9:H9">
    <cfRule type="top10" dxfId="5" priority="1" bottom="1" rank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E85D-0B4F-4E24-9501-B0A4CADA92AD}">
  <dimension ref="A1:AX15"/>
  <sheetViews>
    <sheetView topLeftCell="B1" workbookViewId="0">
      <selection activeCell="M23" sqref="L23:M23"/>
    </sheetView>
  </sheetViews>
  <sheetFormatPr defaultRowHeight="14.5" x14ac:dyDescent="0.35"/>
  <cols>
    <col min="1" max="1" width="16.26953125" customWidth="1"/>
    <col min="2" max="2" width="15.54296875" customWidth="1"/>
    <col min="3" max="3" width="8.26953125" bestFit="1" customWidth="1"/>
    <col min="6" max="6" width="15" customWidth="1"/>
    <col min="7" max="7" width="13.1796875" customWidth="1"/>
    <col min="11" max="11" width="15.1796875" customWidth="1"/>
    <col min="12" max="12" width="12.26953125" customWidth="1"/>
    <col min="16" max="16" width="14.26953125" customWidth="1"/>
    <col min="17" max="17" width="10.453125" customWidth="1"/>
    <col min="21" max="21" width="16.1796875" customWidth="1"/>
    <col min="22" max="22" width="11.453125" customWidth="1"/>
  </cols>
  <sheetData>
    <row r="1" spans="1:50" ht="18.5" x14ac:dyDescent="0.35">
      <c r="C1" s="95" t="s">
        <v>43</v>
      </c>
      <c r="D1" s="96"/>
      <c r="E1" s="96"/>
      <c r="F1" s="97"/>
      <c r="G1" s="97"/>
      <c r="H1" s="98" t="s">
        <v>44</v>
      </c>
      <c r="I1" s="99"/>
      <c r="J1" s="99"/>
      <c r="K1" s="99"/>
      <c r="L1" s="100"/>
      <c r="M1" s="101" t="s">
        <v>45</v>
      </c>
      <c r="N1" s="102"/>
      <c r="O1" s="102"/>
      <c r="P1" s="103"/>
      <c r="Q1" s="104"/>
      <c r="R1" s="105" t="s">
        <v>46</v>
      </c>
      <c r="S1" s="105"/>
      <c r="T1" s="105"/>
      <c r="U1" s="105"/>
      <c r="V1" s="106"/>
      <c r="AX1" s="27"/>
    </row>
    <row r="2" spans="1:50" ht="18.5" x14ac:dyDescent="0.35">
      <c r="A2" t="s">
        <v>20</v>
      </c>
      <c r="B2" t="s">
        <v>21</v>
      </c>
      <c r="C2" s="63" t="s">
        <v>22</v>
      </c>
      <c r="D2" s="34" t="s">
        <v>23</v>
      </c>
      <c r="E2" s="34" t="s">
        <v>24</v>
      </c>
      <c r="F2" s="46" t="s">
        <v>25</v>
      </c>
      <c r="G2" s="47" t="s">
        <v>26</v>
      </c>
      <c r="H2" s="35" t="s">
        <v>27</v>
      </c>
      <c r="I2" s="13" t="s">
        <v>23</v>
      </c>
      <c r="J2" s="13" t="s">
        <v>24</v>
      </c>
      <c r="K2" s="48" t="s">
        <v>25</v>
      </c>
      <c r="L2" s="49" t="s">
        <v>28</v>
      </c>
      <c r="M2" s="50" t="s">
        <v>27</v>
      </c>
      <c r="N2" s="51" t="s">
        <v>23</v>
      </c>
      <c r="O2" s="51" t="s">
        <v>24</v>
      </c>
      <c r="P2" s="51" t="s">
        <v>25</v>
      </c>
      <c r="Q2" s="51" t="s">
        <v>29</v>
      </c>
      <c r="R2" s="48" t="s">
        <v>27</v>
      </c>
      <c r="S2" s="48" t="s">
        <v>23</v>
      </c>
      <c r="T2" s="48" t="s">
        <v>24</v>
      </c>
      <c r="U2" s="48" t="s">
        <v>30</v>
      </c>
      <c r="V2" s="48" t="s">
        <v>29</v>
      </c>
      <c r="AX2" s="27"/>
    </row>
    <row r="3" spans="1:50" ht="18.5" x14ac:dyDescent="0.35">
      <c r="A3" s="6">
        <v>1</v>
      </c>
      <c r="B3" s="86">
        <v>15</v>
      </c>
      <c r="C3" s="24">
        <v>1</v>
      </c>
      <c r="D3" s="28">
        <v>0.3</v>
      </c>
      <c r="E3" s="28">
        <v>1</v>
      </c>
      <c r="F3" s="29">
        <f>AVERAGE(C3:E3)</f>
        <v>0.76666666666666661</v>
      </c>
      <c r="G3" s="30">
        <f>(F3*15)</f>
        <v>11.5</v>
      </c>
      <c r="H3" s="62">
        <v>1</v>
      </c>
      <c r="I3" s="32">
        <v>1</v>
      </c>
      <c r="J3" s="32">
        <v>0.7</v>
      </c>
      <c r="K3" s="57">
        <f>AVERAGE(H3:J3)</f>
        <v>0.9</v>
      </c>
      <c r="L3" s="52">
        <f>(K3*15)</f>
        <v>13.5</v>
      </c>
      <c r="M3" s="53">
        <v>1</v>
      </c>
      <c r="N3" s="54">
        <v>1</v>
      </c>
      <c r="O3" s="54">
        <v>1</v>
      </c>
      <c r="P3" s="55">
        <f>AVERAGE(M3:O3)</f>
        <v>1</v>
      </c>
      <c r="Q3" s="56">
        <f>(P3*15)</f>
        <v>15</v>
      </c>
      <c r="R3" s="57">
        <v>0.3</v>
      </c>
      <c r="S3" s="57">
        <v>0</v>
      </c>
      <c r="T3" s="57">
        <v>0.3</v>
      </c>
      <c r="U3" s="57">
        <f>AVERAGE(R3:T3)</f>
        <v>0.19999999999999998</v>
      </c>
      <c r="V3" s="58">
        <f>(U3*15)</f>
        <v>2.9999999999999996</v>
      </c>
      <c r="AX3" s="27"/>
    </row>
    <row r="4" spans="1:50" ht="18.5" x14ac:dyDescent="0.35">
      <c r="A4" s="6">
        <v>2</v>
      </c>
      <c r="B4" s="86">
        <v>15</v>
      </c>
      <c r="C4" s="24">
        <v>1</v>
      </c>
      <c r="D4" s="28">
        <v>0.7</v>
      </c>
      <c r="E4" s="28">
        <v>1</v>
      </c>
      <c r="F4" s="29">
        <f>AVERAGE(C4:E4)</f>
        <v>0.9</v>
      </c>
      <c r="G4" s="30">
        <f>(F4*15)</f>
        <v>13.5</v>
      </c>
      <c r="H4" s="62">
        <v>1</v>
      </c>
      <c r="I4" s="32">
        <v>0.3</v>
      </c>
      <c r="J4" s="32">
        <v>1</v>
      </c>
      <c r="K4" s="32">
        <f>AVERAGE(H4:J4)</f>
        <v>0.76666666666666661</v>
      </c>
      <c r="L4" s="36">
        <f>(K4*15)</f>
        <v>11.5</v>
      </c>
      <c r="M4" s="31">
        <v>1</v>
      </c>
      <c r="N4" s="28">
        <v>0.7</v>
      </c>
      <c r="O4" s="28">
        <v>1</v>
      </c>
      <c r="P4" s="29">
        <f>AVERAGE(M4:O4)</f>
        <v>0.9</v>
      </c>
      <c r="Q4" s="30">
        <f>(P4*15)</f>
        <v>13.5</v>
      </c>
      <c r="R4" s="32">
        <v>1</v>
      </c>
      <c r="S4" s="32">
        <v>0.3</v>
      </c>
      <c r="T4" s="32">
        <v>0.7</v>
      </c>
      <c r="U4" s="32">
        <f>AVERAGE(R4:T4)</f>
        <v>0.66666666666666663</v>
      </c>
      <c r="V4" s="33">
        <f>(U4*15)</f>
        <v>10</v>
      </c>
      <c r="AX4" s="27"/>
    </row>
    <row r="5" spans="1:50" ht="18.5" x14ac:dyDescent="0.35">
      <c r="A5" s="6">
        <v>3</v>
      </c>
      <c r="B5" s="86">
        <v>15</v>
      </c>
      <c r="C5" s="24">
        <v>1</v>
      </c>
      <c r="D5" s="28">
        <v>1</v>
      </c>
      <c r="E5" s="28">
        <v>0.7</v>
      </c>
      <c r="F5" s="29">
        <f>AVERAGE(C5:E5)</f>
        <v>0.9</v>
      </c>
      <c r="G5" s="30">
        <f>(F5*15)</f>
        <v>13.5</v>
      </c>
      <c r="H5" s="62">
        <v>1</v>
      </c>
      <c r="I5" s="32">
        <v>0.7</v>
      </c>
      <c r="J5" s="32">
        <v>0.7</v>
      </c>
      <c r="K5" s="57">
        <f>AVERAGE(H5:J5)</f>
        <v>0.79999999999999993</v>
      </c>
      <c r="L5" s="52">
        <f>(K5*15)</f>
        <v>11.999999999999998</v>
      </c>
      <c r="M5" s="31">
        <v>1</v>
      </c>
      <c r="N5" s="28">
        <v>0.7</v>
      </c>
      <c r="O5" s="28">
        <v>1</v>
      </c>
      <c r="P5" s="55">
        <f>AVERAGE(M5:O5)</f>
        <v>0.9</v>
      </c>
      <c r="Q5" s="56">
        <f>(P5*15)</f>
        <v>13.5</v>
      </c>
      <c r="R5" s="32">
        <v>0.7</v>
      </c>
      <c r="S5" s="32">
        <v>0.3</v>
      </c>
      <c r="T5" s="32">
        <v>0.7</v>
      </c>
      <c r="U5" s="32">
        <f>AVERAGE(R5:T5)</f>
        <v>0.56666666666666665</v>
      </c>
      <c r="V5" s="58">
        <f>(U5*15)</f>
        <v>8.5</v>
      </c>
      <c r="AX5" s="26"/>
    </row>
    <row r="6" spans="1:50" ht="15" thickBot="1" x14ac:dyDescent="0.4">
      <c r="A6" s="6">
        <v>4</v>
      </c>
      <c r="B6" s="86">
        <v>15</v>
      </c>
      <c r="C6" s="24">
        <v>1</v>
      </c>
      <c r="D6" s="28">
        <v>0.3</v>
      </c>
      <c r="E6" s="28">
        <v>1</v>
      </c>
      <c r="F6" s="29">
        <f>AVERAGE(C6:E6)</f>
        <v>0.76666666666666661</v>
      </c>
      <c r="G6" s="30">
        <f>(F6*15)</f>
        <v>11.5</v>
      </c>
      <c r="H6" s="62">
        <v>0.7</v>
      </c>
      <c r="I6" s="32">
        <v>1</v>
      </c>
      <c r="J6" s="32">
        <v>1</v>
      </c>
      <c r="K6" s="32">
        <f>AVERAGE(H6:J6)</f>
        <v>0.9</v>
      </c>
      <c r="L6" s="36">
        <f>(K6*15)</f>
        <v>13.5</v>
      </c>
      <c r="M6" s="31">
        <v>1</v>
      </c>
      <c r="N6" s="28">
        <v>1</v>
      </c>
      <c r="O6" s="28">
        <v>0.7</v>
      </c>
      <c r="P6" s="29">
        <f>AVERAGE(M6:O6)</f>
        <v>0.9</v>
      </c>
      <c r="Q6" s="30">
        <f>(P6*15)</f>
        <v>13.5</v>
      </c>
      <c r="R6" s="32">
        <v>0.7</v>
      </c>
      <c r="S6" s="32">
        <v>0</v>
      </c>
      <c r="T6" s="32">
        <v>0.3</v>
      </c>
      <c r="U6" s="32">
        <f>AVERAGE(R6:T6)</f>
        <v>0.33333333333333331</v>
      </c>
      <c r="V6" s="33">
        <f>(U6*15)</f>
        <v>5</v>
      </c>
    </row>
    <row r="7" spans="1:50" ht="60.75" customHeight="1" thickBot="1" x14ac:dyDescent="0.4">
      <c r="A7" s="37"/>
      <c r="B7" s="37"/>
      <c r="C7" s="38"/>
      <c r="D7" s="39"/>
      <c r="E7" s="39"/>
      <c r="F7" s="40" t="s">
        <v>31</v>
      </c>
      <c r="G7" s="41">
        <f>SUM(G3:G6)</f>
        <v>50</v>
      </c>
      <c r="H7" s="38"/>
      <c r="I7" s="38"/>
      <c r="J7" s="38"/>
      <c r="K7" s="42" t="s">
        <v>31</v>
      </c>
      <c r="L7" s="43">
        <f>SUM(L3:L6)</f>
        <v>50.5</v>
      </c>
      <c r="M7" s="39"/>
      <c r="N7" s="39"/>
      <c r="O7" s="39"/>
      <c r="P7" s="40" t="s">
        <v>31</v>
      </c>
      <c r="Q7" s="41">
        <f>SUM(Q3:Q6)</f>
        <v>55.5</v>
      </c>
      <c r="R7" s="39"/>
      <c r="S7" s="39"/>
      <c r="T7" s="39"/>
      <c r="U7" s="44" t="s">
        <v>31</v>
      </c>
      <c r="V7" s="43">
        <f>SUM(V3:V6)</f>
        <v>26.5</v>
      </c>
    </row>
    <row r="8" spans="1:50" ht="15" thickBot="1" x14ac:dyDescent="0.4">
      <c r="B8" s="37"/>
    </row>
    <row r="9" spans="1:50" x14ac:dyDescent="0.35">
      <c r="B9" s="37"/>
      <c r="C9" s="107" t="s">
        <v>47</v>
      </c>
      <c r="D9" s="102"/>
      <c r="E9" s="102"/>
      <c r="F9" s="103"/>
      <c r="G9" s="104"/>
      <c r="H9" s="108" t="s">
        <v>48</v>
      </c>
      <c r="I9" s="105"/>
      <c r="J9" s="105"/>
      <c r="K9" s="105"/>
      <c r="L9" s="106"/>
      <c r="M9" s="107" t="s">
        <v>54</v>
      </c>
      <c r="N9" s="102"/>
      <c r="O9" s="102"/>
      <c r="P9" s="103"/>
      <c r="Q9" s="102"/>
    </row>
    <row r="10" spans="1:50" x14ac:dyDescent="0.35">
      <c r="A10" s="6" t="s">
        <v>20</v>
      </c>
      <c r="B10" s="86" t="s">
        <v>21</v>
      </c>
      <c r="C10" s="87" t="s">
        <v>27</v>
      </c>
      <c r="D10" s="7" t="s">
        <v>23</v>
      </c>
      <c r="E10" s="7" t="s">
        <v>24</v>
      </c>
      <c r="F10" s="59" t="s">
        <v>25</v>
      </c>
      <c r="G10" s="59" t="s">
        <v>29</v>
      </c>
      <c r="H10" s="48" t="s">
        <v>27</v>
      </c>
      <c r="I10" s="48" t="s">
        <v>23</v>
      </c>
      <c r="J10" s="48" t="s">
        <v>24</v>
      </c>
      <c r="K10" s="48" t="s">
        <v>25</v>
      </c>
      <c r="L10" s="48" t="s">
        <v>29</v>
      </c>
      <c r="M10" s="50" t="s">
        <v>27</v>
      </c>
      <c r="N10" s="51" t="s">
        <v>23</v>
      </c>
      <c r="O10" s="51" t="s">
        <v>24</v>
      </c>
      <c r="P10" s="51" t="s">
        <v>25</v>
      </c>
      <c r="Q10" s="51" t="s">
        <v>29</v>
      </c>
    </row>
    <row r="11" spans="1:50" x14ac:dyDescent="0.35">
      <c r="A11" s="6">
        <v>1</v>
      </c>
      <c r="B11" s="86">
        <v>15</v>
      </c>
      <c r="C11" s="31">
        <v>1</v>
      </c>
      <c r="D11" s="28">
        <v>1</v>
      </c>
      <c r="E11" s="28">
        <v>1</v>
      </c>
      <c r="F11" s="55">
        <f>AVERAGE(C11:E11)</f>
        <v>1</v>
      </c>
      <c r="G11" s="56">
        <f>(F11*15)</f>
        <v>15</v>
      </c>
      <c r="H11" s="57">
        <v>1</v>
      </c>
      <c r="I11" s="57">
        <v>0.3</v>
      </c>
      <c r="J11" s="57">
        <v>1</v>
      </c>
      <c r="K11" s="57">
        <f>AVERAGE(H11:J11)</f>
        <v>0.76666666666666661</v>
      </c>
      <c r="L11" s="58">
        <f>(K11*15)</f>
        <v>11.5</v>
      </c>
      <c r="M11" s="53">
        <v>1</v>
      </c>
      <c r="N11" s="54">
        <v>1</v>
      </c>
      <c r="O11" s="54">
        <v>1</v>
      </c>
      <c r="P11" s="55">
        <f>AVERAGE(M11:O11)</f>
        <v>1</v>
      </c>
      <c r="Q11" s="80">
        <f>(P11*15)</f>
        <v>15</v>
      </c>
    </row>
    <row r="12" spans="1:50" x14ac:dyDescent="0.35">
      <c r="A12" s="6">
        <v>2</v>
      </c>
      <c r="B12" s="86">
        <v>15</v>
      </c>
      <c r="C12" s="31">
        <v>1</v>
      </c>
      <c r="D12" s="28">
        <v>0</v>
      </c>
      <c r="E12" s="28">
        <v>0.7</v>
      </c>
      <c r="F12" s="55">
        <f>AVERAGE(C12:E12)</f>
        <v>0.56666666666666665</v>
      </c>
      <c r="G12" s="56">
        <f>(F12*15)</f>
        <v>8.5</v>
      </c>
      <c r="H12" s="57">
        <v>0.7</v>
      </c>
      <c r="I12" s="57">
        <v>0.3</v>
      </c>
      <c r="J12" s="57">
        <v>0.7</v>
      </c>
      <c r="K12" s="57">
        <f>AVERAGE(H12:J12)</f>
        <v>0.56666666666666665</v>
      </c>
      <c r="L12" s="58">
        <f>(K12*15)</f>
        <v>8.5</v>
      </c>
      <c r="M12" s="53">
        <v>1</v>
      </c>
      <c r="N12" s="54">
        <v>0.7</v>
      </c>
      <c r="O12" s="54">
        <v>1</v>
      </c>
      <c r="P12" s="55">
        <f>AVERAGE(M12:O12)</f>
        <v>0.9</v>
      </c>
      <c r="Q12" s="80">
        <f>(P12*15)</f>
        <v>13.5</v>
      </c>
    </row>
    <row r="13" spans="1:50" x14ac:dyDescent="0.35">
      <c r="A13" s="6">
        <v>3</v>
      </c>
      <c r="B13" s="86">
        <v>15</v>
      </c>
      <c r="C13" s="31">
        <v>1</v>
      </c>
      <c r="D13" s="28">
        <v>1</v>
      </c>
      <c r="E13" s="28">
        <v>1</v>
      </c>
      <c r="F13" s="55">
        <f>AVERAGE(C13:E13)</f>
        <v>1</v>
      </c>
      <c r="G13" s="56">
        <f>(F13*15)</f>
        <v>15</v>
      </c>
      <c r="H13" s="57">
        <v>1</v>
      </c>
      <c r="I13" s="57">
        <v>0.7</v>
      </c>
      <c r="J13" s="57">
        <v>1</v>
      </c>
      <c r="K13" s="57">
        <f>AVERAGE(H13:J13)</f>
        <v>0.9</v>
      </c>
      <c r="L13" s="58">
        <f>(K13*15)</f>
        <v>13.5</v>
      </c>
      <c r="M13" s="53">
        <v>1</v>
      </c>
      <c r="N13" s="54">
        <v>1</v>
      </c>
      <c r="O13" s="54">
        <v>1</v>
      </c>
      <c r="P13" s="55">
        <f>AVERAGE(M13:O13)</f>
        <v>1</v>
      </c>
      <c r="Q13" s="80">
        <f>(P13*15)</f>
        <v>15</v>
      </c>
    </row>
    <row r="14" spans="1:50" ht="15" thickBot="1" x14ac:dyDescent="0.4">
      <c r="A14" s="6">
        <v>4</v>
      </c>
      <c r="B14" s="86">
        <v>15</v>
      </c>
      <c r="C14" s="31">
        <v>0.7</v>
      </c>
      <c r="D14" s="28">
        <v>0.3</v>
      </c>
      <c r="E14" s="28">
        <v>0.7</v>
      </c>
      <c r="F14" s="55">
        <f>AVERAGE(C14:E14)</f>
        <v>0.56666666666666665</v>
      </c>
      <c r="G14" s="56">
        <f>(F14*15)</f>
        <v>8.5</v>
      </c>
      <c r="H14" s="32">
        <v>1</v>
      </c>
      <c r="I14" s="32">
        <v>0.3</v>
      </c>
      <c r="J14" s="32">
        <v>0.7</v>
      </c>
      <c r="K14" s="57">
        <f>AVERAGE(H14:J14)</f>
        <v>0.66666666666666663</v>
      </c>
      <c r="L14" s="58">
        <f>(K14*15)</f>
        <v>10</v>
      </c>
      <c r="M14" s="31">
        <v>1</v>
      </c>
      <c r="N14" s="28">
        <v>1</v>
      </c>
      <c r="O14" s="28">
        <v>1</v>
      </c>
      <c r="P14" s="55">
        <f>AVERAGE(M14:O14)</f>
        <v>1</v>
      </c>
      <c r="Q14" s="80">
        <f>(P14*15)</f>
        <v>15</v>
      </c>
    </row>
    <row r="15" spans="1:50" ht="70.5" customHeight="1" thickBot="1" x14ac:dyDescent="0.4">
      <c r="B15" s="37"/>
      <c r="C15" s="37"/>
      <c r="D15" s="37"/>
      <c r="E15" s="37"/>
      <c r="F15" s="40" t="s">
        <v>32</v>
      </c>
      <c r="G15" s="41">
        <f>SUM(G11:G14)</f>
        <v>47</v>
      </c>
      <c r="H15" s="37"/>
      <c r="I15" s="37"/>
      <c r="J15" s="37"/>
      <c r="K15" s="42" t="s">
        <v>32</v>
      </c>
      <c r="L15" s="43">
        <f>SUM(L11:L14)</f>
        <v>43.5</v>
      </c>
      <c r="M15" s="37"/>
      <c r="N15" s="37"/>
      <c r="O15" s="37"/>
      <c r="P15" s="40" t="s">
        <v>31</v>
      </c>
      <c r="Q15" s="81">
        <f>SUM(Q11:Q14)</f>
        <v>58.5</v>
      </c>
    </row>
  </sheetData>
  <mergeCells count="7">
    <mergeCell ref="C1:G1"/>
    <mergeCell ref="H1:L1"/>
    <mergeCell ref="M1:Q1"/>
    <mergeCell ref="R1:V1"/>
    <mergeCell ref="C9:G9"/>
    <mergeCell ref="H9:L9"/>
    <mergeCell ref="M9:Q9"/>
  </mergeCells>
  <conditionalFormatting sqref="A1:XFD1048576">
    <cfRule type="containsText" dxfId="4" priority="2" operator="containsText" text="does not meet">
      <formula>NOT(ISERROR(SEARCH("does not meet",A1)))</formula>
    </cfRule>
  </conditionalFormatting>
  <conditionalFormatting sqref="C3:C7">
    <cfRule type="containsText" dxfId="3" priority="3" operator="containsText" text="NOT">
      <formula>NOT(ISERROR(SEARCH("NOT",C3)))</formula>
    </cfRule>
  </conditionalFormatting>
  <dataValidations count="2">
    <dataValidation allowBlank="1" showInputMessage="1" showErrorMessage="1" sqref="C3:C6 R3:U7 M3:P7 C11:F15 D3:F7 H11:K15 H3:K7 M11:P15" xr:uid="{87253E11-14A1-49CB-B65A-3871EBA8A231}"/>
    <dataValidation type="list" allowBlank="1" showInputMessage="1" showErrorMessage="1" sqref="C7" xr:uid="{99C52D59-3E94-46E3-B0D8-0A2E1493DEF1}">
      <formula1>$O$1:$O$1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C38E-CE4B-458A-873E-32C0882E5E87}">
  <dimension ref="A1:E6"/>
  <sheetViews>
    <sheetView zoomScale="90" zoomScaleNormal="90" workbookViewId="0">
      <selection activeCell="H23" sqref="H23"/>
    </sheetView>
  </sheetViews>
  <sheetFormatPr defaultColWidth="8.81640625" defaultRowHeight="14.5" x14ac:dyDescent="0.35"/>
  <cols>
    <col min="1" max="1" width="41.54296875" style="1" customWidth="1"/>
    <col min="2" max="2" width="21.26953125" style="2" customWidth="1"/>
    <col min="3" max="3" width="20.453125" style="2" customWidth="1"/>
    <col min="4" max="4" width="17.26953125" style="1" customWidth="1"/>
    <col min="5" max="5" width="12.81640625" style="1" customWidth="1"/>
    <col min="6" max="18" width="8.81640625" style="1"/>
    <col min="19" max="19" width="42.453125" style="1" customWidth="1"/>
    <col min="20" max="16384" width="8.81640625" style="1"/>
  </cols>
  <sheetData>
    <row r="1" spans="1:5" ht="29" x14ac:dyDescent="0.35">
      <c r="A1" s="68" t="s">
        <v>0</v>
      </c>
      <c r="B1" s="69" t="s">
        <v>59</v>
      </c>
      <c r="C1" s="69" t="s">
        <v>57</v>
      </c>
      <c r="D1" s="69" t="s">
        <v>58</v>
      </c>
      <c r="E1" s="70" t="s">
        <v>4</v>
      </c>
    </row>
    <row r="2" spans="1:5" x14ac:dyDescent="0.35">
      <c r="A2" s="89" t="s">
        <v>44</v>
      </c>
      <c r="B2" s="91">
        <v>85</v>
      </c>
      <c r="C2" s="92">
        <v>84</v>
      </c>
      <c r="D2" s="89">
        <v>85</v>
      </c>
      <c r="E2" s="90">
        <v>84.7</v>
      </c>
    </row>
    <row r="3" spans="1:5" x14ac:dyDescent="0.35">
      <c r="A3" s="6" t="s">
        <v>45</v>
      </c>
      <c r="B3" s="78">
        <v>61</v>
      </c>
      <c r="C3" s="82">
        <v>54</v>
      </c>
      <c r="D3" s="6">
        <v>50</v>
      </c>
      <c r="E3" s="85">
        <v>55</v>
      </c>
    </row>
    <row r="4" spans="1:5" x14ac:dyDescent="0.35">
      <c r="A4" s="67" t="s">
        <v>49</v>
      </c>
      <c r="B4" s="91">
        <v>67</v>
      </c>
      <c r="C4" s="92">
        <v>70</v>
      </c>
      <c r="D4" s="89">
        <v>70</v>
      </c>
      <c r="E4" s="90">
        <v>69</v>
      </c>
    </row>
    <row r="6" spans="1:5" x14ac:dyDescent="0.35">
      <c r="B6" s="7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zoomScale="97" zoomScaleNormal="130" workbookViewId="0">
      <selection activeCell="F8" sqref="F8"/>
    </sheetView>
  </sheetViews>
  <sheetFormatPr defaultColWidth="8.7265625" defaultRowHeight="14.5" x14ac:dyDescent="0.35"/>
  <cols>
    <col min="1" max="1" width="57.54296875" customWidth="1"/>
    <col min="2" max="2" width="23.453125" customWidth="1"/>
    <col min="3" max="3" width="28.453125" customWidth="1"/>
    <col min="8" max="8" width="24.1796875" customWidth="1"/>
  </cols>
  <sheetData>
    <row r="1" spans="1:9" ht="41.25" customHeight="1" thickBot="1" x14ac:dyDescent="0.4">
      <c r="A1" s="17" t="s">
        <v>33</v>
      </c>
      <c r="B1" s="18" t="s">
        <v>61</v>
      </c>
      <c r="C1" s="18" t="s">
        <v>66</v>
      </c>
      <c r="F1" t="s">
        <v>13</v>
      </c>
      <c r="G1" t="s">
        <v>14</v>
      </c>
      <c r="H1" s="16" t="s">
        <v>34</v>
      </c>
      <c r="I1" t="s">
        <v>35</v>
      </c>
    </row>
    <row r="2" spans="1:9" ht="21.75" customHeight="1" x14ac:dyDescent="0.35">
      <c r="A2" s="20" t="s">
        <v>36</v>
      </c>
      <c r="B2" s="20"/>
      <c r="C2" s="20"/>
    </row>
    <row r="3" spans="1:9" ht="44.25" customHeight="1" x14ac:dyDescent="0.35">
      <c r="A3" s="21" t="s">
        <v>37</v>
      </c>
      <c r="B3" s="16" t="s">
        <v>13</v>
      </c>
      <c r="C3" s="88">
        <v>46238</v>
      </c>
    </row>
    <row r="4" spans="1:9" ht="51.75" customHeight="1" x14ac:dyDescent="0.35">
      <c r="A4" s="64" t="s">
        <v>38</v>
      </c>
      <c r="B4" s="16" t="s">
        <v>13</v>
      </c>
      <c r="C4" s="88">
        <v>46241</v>
      </c>
    </row>
    <row r="5" spans="1:9" ht="47.65" customHeight="1" x14ac:dyDescent="0.35">
      <c r="A5" s="25" t="s">
        <v>39</v>
      </c>
      <c r="B5" s="16" t="s">
        <v>13</v>
      </c>
      <c r="C5" s="16"/>
    </row>
    <row r="6" spans="1:9" ht="36" customHeight="1" x14ac:dyDescent="0.35">
      <c r="A6" s="64" t="s">
        <v>40</v>
      </c>
      <c r="B6" s="16" t="s">
        <v>13</v>
      </c>
      <c r="C6" s="88">
        <v>46238</v>
      </c>
    </row>
    <row r="7" spans="1:9" ht="51" customHeight="1" x14ac:dyDescent="0.35">
      <c r="A7" s="64" t="s">
        <v>41</v>
      </c>
      <c r="B7" s="16" t="s">
        <v>13</v>
      </c>
      <c r="C7" s="88">
        <v>46238</v>
      </c>
    </row>
    <row r="8" spans="1:9" ht="41.65" customHeight="1" thickBot="1" x14ac:dyDescent="0.4">
      <c r="A8" s="22" t="s">
        <v>42</v>
      </c>
      <c r="B8" s="19" t="s">
        <v>13</v>
      </c>
      <c r="C8" s="94">
        <v>46238</v>
      </c>
    </row>
    <row r="9" spans="1:9" ht="29" x14ac:dyDescent="0.35">
      <c r="A9" s="4" t="s">
        <v>70</v>
      </c>
      <c r="B9" t="s">
        <v>13</v>
      </c>
    </row>
    <row r="13" spans="1:9" x14ac:dyDescent="0.35">
      <c r="A13" s="5"/>
    </row>
  </sheetData>
  <phoneticPr fontId="6" type="noConversion"/>
  <conditionalFormatting sqref="B3:C8">
    <cfRule type="containsText" dxfId="2" priority="1" operator="containsText" text="FAIL">
      <formula>NOT(ISERROR(SEARCH("FAIL",B3)))</formula>
    </cfRule>
    <cfRule type="containsText" dxfId="1" priority="2" operator="containsText" text="FAIL&#10;(MUST submit required docs)">
      <formula>NOT(ISERROR(SEARCH("FAIL
(MUST submit required docs)",B3)))</formula>
    </cfRule>
    <cfRule type="containsText" dxfId="0" priority="3" operator="containsText" text="PENDING&#10;(MUST submit required docs)">
      <formula>NOT(ISERROR(SEARCH("PENDING
(MUST submit required docs)",B3)))</formula>
    </cfRule>
  </conditionalFormatting>
  <dataValidations count="3">
    <dataValidation type="list" allowBlank="1" showInputMessage="1" showErrorMessage="1" sqref="B9" xr:uid="{00000000-0002-0000-0500-000000000000}">
      <formula1>$F$1:$H$1</formula1>
    </dataValidation>
    <dataValidation type="list" allowBlank="1" showInputMessage="1" showErrorMessage="1" sqref="B3:B8" xr:uid="{4E27EE74-7B34-47AE-AE1D-1B1080528EBE}">
      <formula1>$F$1:$I$1</formula1>
    </dataValidation>
    <dataValidation allowBlank="1" showInputMessage="1" showErrorMessage="1" sqref="C3:C8" xr:uid="{8B8CA12A-74B3-4720-A9DE-85E3F1DB6C5C}"/>
  </dataValidations>
  <hyperlinks>
    <hyperlink ref="A3" r:id="rId1" xr:uid="{1D86B783-03E0-4801-A469-916C58A856B9}"/>
    <hyperlink ref="A4" r:id="rId2" location="/AdvancedSearch" display="Check Secretary of State (SOS) Corporation Search tool to verify the bidder is registered and their account is active.List Date checked in ASB Notes" xr:uid="{9E2FEAB2-BFF2-4BE4-B9C5-CA601B0CBB6A}"/>
    <hyperlink ref="A5" r:id="rId3" display="Check WEBS if awarding preference points for Small/Veteran Business standing." xr:uid="{D5DF23EE-0658-4B9C-B34E-EADF24FFA4CC}"/>
    <hyperlink ref="A6" r:id="rId4" display="DES Debarment Database" xr:uid="{333140A7-3490-4CBB-A353-EC01821F3065}"/>
    <hyperlink ref="A7" r:id="rId5" xr:uid="{B7F252A7-029B-4A43-BC5E-BAF0F5EDCCC3}"/>
    <hyperlink ref="A8" r:id="rId6" xr:uid="{DFF55AA9-4945-43D7-B0F4-D962A2F26C94}"/>
  </hyperlinks>
  <pageMargins left="0.7" right="0.7" top="0.75" bottom="0.75" header="0.3" footer="0.3"/>
  <pageSetup orientation="portrait" r:id="rId7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88A889F8676E43AEA24BAD83B60CC7" ma:contentTypeVersion="4" ma:contentTypeDescription="Create a new document." ma:contentTypeScope="" ma:versionID="96c64c96349c19889d9c40f75ec05b04">
  <xsd:schema xmlns:xsd="http://www.w3.org/2001/XMLSchema" xmlns:xs="http://www.w3.org/2001/XMLSchema" xmlns:p="http://schemas.microsoft.com/office/2006/metadata/properties" xmlns:ns2="b6665f7a-7943-4f85-a1dd-771f56e1789a" targetNamespace="http://schemas.microsoft.com/office/2006/metadata/properties" ma:root="true" ma:fieldsID="0a11b98eb906fce5b229fadedf08e1fd" ns2:_="">
    <xsd:import namespace="b6665f7a-7943-4f85-a1dd-771f56e178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65f7a-7943-4f85-a1dd-771f56e178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81327-63B0-4E8C-9BC5-D8BC641AC6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65f7a-7943-4f85-a1dd-771f56e178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2AC5F-85C0-4758-AEA4-008F16145081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b6665f7a-7943-4f85-a1dd-771f56e1789a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27EE146-5156-4253-8294-D406303AA0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Score Summary</vt:lpstr>
      <vt:lpstr>Responsiveness</vt:lpstr>
      <vt:lpstr>Cost Factors</vt:lpstr>
      <vt:lpstr>Non-Cost Factors</vt:lpstr>
      <vt:lpstr>Demos</vt:lpstr>
      <vt:lpstr>Responsibility</vt:lpstr>
    </vt:vector>
  </TitlesOfParts>
  <Manager/>
  <Company>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Zielinski, Cindy (DES)</dc:creator>
  <cp:keywords/>
  <dc:description/>
  <cp:lastModifiedBy>Barton, Jen (ATG)</cp:lastModifiedBy>
  <cp:revision/>
  <dcterms:created xsi:type="dcterms:W3CDTF">2021-04-22T19:21:39Z</dcterms:created>
  <dcterms:modified xsi:type="dcterms:W3CDTF">2026-09-09T18:00:57Z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0x010100B588A889F8676E43AEA24BAD83B60CC7</vt:lpwstr>
  </property>
  <property fmtid="{D5CDD505-2E9C-101B-9397-08002B2CF9AE}" pid="3" name="MediaServiceImageTags">
    <vt:lpwstr/>
  </property>
  <property fmtid="{D5CDD505-2E9C-101B-9397-08002B2CF9AE}" pid="4" name="_AdHocReviewCycleID">
    <vt:i4>-304731918</vt:i4>
  </property>
  <property fmtid="{D5CDD505-2E9C-101B-9397-08002B2CF9AE}" pid="5" name="_NewReviewCycle">
    <vt:lpwstr/>
  </property>
  <property fmtid="{D5CDD505-2E9C-101B-9397-08002B2CF9AE}" pid="6" name="_EmailSubject">
    <vt:lpwstr>RFP 26-01 Awarded Bidder announcement </vt:lpwstr>
  </property>
  <property fmtid="{D5CDD505-2E9C-101B-9397-08002B2CF9AE}" pid="7" name="_AuthorEmail">
    <vt:lpwstr>brianna.perry@atg.wa.gov</vt:lpwstr>
  </property>
  <property fmtid="{D5CDD505-2E9C-101B-9397-08002B2CF9AE}" pid="8" name="_AuthorEmailDisplayName">
    <vt:lpwstr>Perry, Brianna (ATG)</vt:lpwstr>
  </property>
  <property fmtid="{D5CDD505-2E9C-101B-9397-08002B2CF9AE}" pid="9" name="_ReviewingToolsShownOnce">
    <vt:lpwstr/>
  </property>
</Properties>
</file>